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Sheet1!$A$1:$K$56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<sst xmlns="http://schemas.openxmlformats.org/spreadsheetml/2006/main" count="156" uniqueCount="95">
  <si>
    <t xml:space="preserve"> 第十六届“中国统计开放日”活动现场配置服务项目</t>
  </si>
  <si>
    <t>报价公司：</t>
  </si>
  <si>
    <t>活动时间：</t>
  </si>
  <si>
    <t>活动地点：</t>
  </si>
  <si>
    <t>晋安湖青鸾广场</t>
  </si>
  <si>
    <t>进场时间：</t>
  </si>
  <si>
    <t>活动前1~2天</t>
  </si>
  <si>
    <t>撤场时间：</t>
  </si>
  <si>
    <t>活动结束后1天内</t>
  </si>
  <si>
    <t>序号</t>
  </si>
  <si>
    <t>区域</t>
  </si>
  <si>
    <t>内容</t>
  </si>
  <si>
    <t>规格（M）</t>
  </si>
  <si>
    <t>单位</t>
  </si>
  <si>
    <t>单价</t>
  </si>
  <si>
    <t>单价最高限价</t>
  </si>
  <si>
    <t>数量</t>
  </si>
  <si>
    <t>合计</t>
  </si>
  <si>
    <t>合计最高限价</t>
  </si>
  <si>
    <t>备注</t>
  </si>
  <si>
    <t>一、布置部分</t>
  </si>
  <si>
    <t>舞台部分</t>
  </si>
  <si>
    <t>主舞台地毯</t>
  </si>
  <si>
    <t>16m*7m</t>
  </si>
  <si>
    <t>平方</t>
  </si>
  <si>
    <t>——</t>
  </si>
  <si>
    <t>舞台</t>
  </si>
  <si>
    <t>14m*5m</t>
  </si>
  <si>
    <t>LED屏幕</t>
  </si>
  <si>
    <t>14m*4m</t>
  </si>
  <si>
    <t>舞台前板</t>
  </si>
  <si>
    <t>立体泡沫字8m*0.8m</t>
  </si>
  <si>
    <t>项</t>
  </si>
  <si>
    <t>绿植</t>
  </si>
  <si>
    <t>线阵音响</t>
  </si>
  <si>
    <t>半套，含音控</t>
  </si>
  <si>
    <t>套</t>
  </si>
  <si>
    <t>启动道具</t>
  </si>
  <si>
    <t>个</t>
  </si>
  <si>
    <t>演讲台</t>
  </si>
  <si>
    <t>桌花</t>
  </si>
  <si>
    <t>主持人</t>
  </si>
  <si>
    <t>位</t>
  </si>
  <si>
    <t>开场节目、主题节目表演</t>
  </si>
  <si>
    <t>2个舞蹈节目，6人</t>
  </si>
  <si>
    <t>群众互动区</t>
  </si>
  <si>
    <t>趣味游园展板与布置</t>
  </si>
  <si>
    <t>互动区摊位4m*3m</t>
  </si>
  <si>
    <t>桁架+pvc6m*3m</t>
  </si>
  <si>
    <t>座</t>
  </si>
  <si>
    <t>美陈堆头及内容展板3m*2m*1.2m</t>
  </si>
  <si>
    <t>游戏物料</t>
  </si>
  <si>
    <t>手举牌等拍照打卡物料</t>
  </si>
  <si>
    <t>普法宣传打卡点</t>
  </si>
  <si>
    <t>kt板2m*2m</t>
  </si>
  <si>
    <t>主题桁架</t>
  </si>
  <si>
    <t>6m*3m</t>
  </si>
  <si>
    <t>现场物料</t>
  </si>
  <si>
    <t>5米铁板道旗</t>
  </si>
  <si>
    <t>300-120cm画面</t>
  </si>
  <si>
    <t>工业风扇</t>
  </si>
  <si>
    <t>桌椅租赁</t>
  </si>
  <si>
    <t>长条桌含桌套</t>
  </si>
  <si>
    <t>酒店椅含椅套</t>
  </si>
  <si>
    <t>把</t>
  </si>
  <si>
    <t>IP宣传品</t>
  </si>
  <si>
    <t>份</t>
  </si>
  <si>
    <t>普惠宣传品</t>
  </si>
  <si>
    <t>帆布袋34cm*40cm</t>
  </si>
  <si>
    <t>钥匙扣5cm</t>
  </si>
  <si>
    <t>冰箱贴5cm</t>
  </si>
  <si>
    <t>现场总体选宣传布置</t>
  </si>
  <si>
    <t>统计相关宣传元素布置</t>
  </si>
  <si>
    <t>现场拍摄</t>
  </si>
  <si>
    <t>活动摄像师</t>
  </si>
  <si>
    <t>航拍师</t>
  </si>
  <si>
    <t>照片直播</t>
  </si>
  <si>
    <t>前期设计</t>
  </si>
  <si>
    <t>暖场动画制作</t>
  </si>
  <si>
    <t>每条2分钟内，2条普法宣传动画</t>
  </si>
  <si>
    <t>条</t>
  </si>
  <si>
    <t>整体平面设计</t>
  </si>
  <si>
    <t>邀请函</t>
  </si>
  <si>
    <t>台签</t>
  </si>
  <si>
    <t>其他</t>
  </si>
  <si>
    <t>策划执行</t>
  </si>
  <si>
    <t>物料运输</t>
  </si>
  <si>
    <t>往返</t>
  </si>
  <si>
    <t>车次</t>
  </si>
  <si>
    <t>人工拆搭</t>
  </si>
  <si>
    <t>布展及撤展</t>
  </si>
  <si>
    <t>人次</t>
  </si>
  <si>
    <t>说明：</t>
  </si>
  <si>
    <t>A.本案说明</t>
  </si>
  <si>
    <t>本报价单根据具体情况作调整；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</si>
</sst>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  <numFmt numFmtId="177" formatCode="0_ "/>
  </numFmts>
  <fonts count="43">
    <font>
      <sz val="11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color theme="1"/>
      <name val="宋体"/>
      <charset val="134"/>
      <scheme val="minor"/>
    </font>
    <font>
      <sz val="10"/>
      <color theme="1"/>
      <name val="微软雅黑"/>
      <charset val="134"/>
    </font>
    <font>
      <sz val="12"/>
      <name val="宋体"/>
      <charset val="134"/>
    </font>
    <font>
      <b/>
      <sz val="22"/>
      <color theme="0"/>
      <name val="微软雅黑"/>
      <charset val="134"/>
    </font>
    <font>
      <b/>
      <sz val="10"/>
      <color theme="0"/>
      <name val="微软雅黑"/>
      <charset val="134"/>
    </font>
    <font>
      <sz val="11"/>
      <color indexed="8"/>
      <name val="微软雅黑"/>
      <charset val="134"/>
    </font>
    <font>
      <sz val="10"/>
      <color indexed="8"/>
      <name val="微软雅黑"/>
      <charset val="134"/>
    </font>
    <font>
      <b/>
      <sz val="12"/>
      <color indexed="9"/>
      <name val="微软雅黑"/>
      <charset val="134"/>
    </font>
    <font>
      <b/>
      <sz val="10"/>
      <color indexed="9"/>
      <name val="微软雅黑"/>
      <charset val="134"/>
    </font>
    <font>
      <b/>
      <sz val="12"/>
      <color theme="0"/>
      <name val="微软雅黑"/>
      <charset val="134"/>
    </font>
    <font>
      <b/>
      <sz val="12"/>
      <color rgb="FFFF0000"/>
      <name val="微软雅黑"/>
      <charset val="134"/>
    </font>
    <font>
      <sz val="10"/>
      <name val="微软雅黑"/>
      <charset val="134"/>
    </font>
    <font>
      <b/>
      <sz val="11"/>
      <name val="微软雅黑"/>
      <charset val="134"/>
    </font>
    <font>
      <sz val="10"/>
      <color rgb="FF000000"/>
      <name val="微软雅黑"/>
      <charset val="134"/>
    </font>
    <font>
      <sz val="10"/>
      <name val="宋体"/>
      <charset val="134"/>
    </font>
    <font>
      <sz val="10"/>
      <color rgb="FFFF0000"/>
      <name val="Arial"/>
      <charset val="134"/>
    </font>
    <font>
      <sz val="10"/>
      <name val="Arial"/>
      <charset val="134"/>
    </font>
    <font>
      <b/>
      <sz val="12"/>
      <name val="微软雅黑"/>
      <charset val="134"/>
    </font>
    <font>
      <b/>
      <sz val="12"/>
      <color indexed="8"/>
      <name val="微软雅黑"/>
      <charset val="134"/>
    </font>
    <font>
      <b/>
      <sz val="10"/>
      <color indexed="8"/>
      <name val="微软雅黑"/>
      <charset val="134"/>
    </font>
    <font>
      <sz val="10"/>
      <color rgb="FFFF0000"/>
      <name val="微软雅黑"/>
      <charset val="134"/>
    </font>
    <font>
      <sz val="12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4" tint="0.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3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6" borderId="25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26" applyNumberFormat="0" applyFill="0" applyAlignment="0" applyProtection="0">
      <alignment vertical="center"/>
    </xf>
    <xf numFmtId="0" fontId="30" fillId="0" borderId="26" applyNumberFormat="0" applyFill="0" applyAlignment="0" applyProtection="0">
      <alignment vertical="center"/>
    </xf>
    <xf numFmtId="0" fontId="31" fillId="0" borderId="27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7" borderId="28" applyNumberFormat="0" applyAlignment="0" applyProtection="0">
      <alignment vertical="center"/>
    </xf>
    <xf numFmtId="0" fontId="33" fillId="8" borderId="29" applyNumberFormat="0" applyAlignment="0" applyProtection="0">
      <alignment vertical="center"/>
    </xf>
    <xf numFmtId="0" fontId="34" fillId="8" borderId="28" applyNumberFormat="0" applyAlignment="0" applyProtection="0">
      <alignment vertical="center"/>
    </xf>
    <xf numFmtId="0" fontId="35" fillId="9" borderId="30" applyNumberFormat="0" applyAlignment="0" applyProtection="0">
      <alignment vertical="center"/>
    </xf>
    <xf numFmtId="0" fontId="36" fillId="0" borderId="31" applyNumberFormat="0" applyFill="0" applyAlignment="0" applyProtection="0">
      <alignment vertical="center"/>
    </xf>
    <xf numFmtId="0" fontId="37" fillId="0" borderId="32" applyNumberFormat="0" applyFill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1" fillId="4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1" fillId="35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</cellStyleXfs>
  <cellXfs count="7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center"/>
    </xf>
    <xf numFmtId="0" fontId="1" fillId="0" borderId="0" xfId="0" applyNumberFormat="1" applyFont="1" applyFill="1" applyBorder="1" applyAlignment="1">
      <alignment horizontal="center"/>
    </xf>
    <xf numFmtId="44" fontId="1" fillId="0" borderId="0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5" fillId="2" borderId="2" xfId="0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7" fillId="0" borderId="6" xfId="0" applyFont="1" applyFill="1" applyBorder="1" applyAlignment="1">
      <alignment horizontal="center" vertical="center" wrapText="1"/>
    </xf>
    <xf numFmtId="176" fontId="8" fillId="0" borderId="6" xfId="0" applyNumberFormat="1" applyFont="1" applyFill="1" applyBorder="1" applyAlignment="1">
      <alignment horizontal="center" vertical="center" wrapText="1"/>
    </xf>
    <xf numFmtId="0" fontId="7" fillId="0" borderId="6" xfId="0" applyNumberFormat="1" applyFont="1" applyFill="1" applyBorder="1" applyAlignment="1">
      <alignment horizontal="center" vertical="center" wrapText="1"/>
    </xf>
    <xf numFmtId="0" fontId="7" fillId="3" borderId="7" xfId="0" applyNumberFormat="1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left" vertical="center" wrapText="1"/>
    </xf>
    <xf numFmtId="0" fontId="7" fillId="0" borderId="9" xfId="0" applyFont="1" applyFill="1" applyBorder="1" applyAlignment="1">
      <alignment horizontal="left" vertical="center" wrapText="1"/>
    </xf>
    <xf numFmtId="0" fontId="7" fillId="0" borderId="10" xfId="0" applyFont="1" applyFill="1" applyBorder="1" applyAlignment="1">
      <alignment horizontal="left" vertical="center" wrapText="1"/>
    </xf>
    <xf numFmtId="31" fontId="8" fillId="0" borderId="6" xfId="0" applyNumberFormat="1" applyFont="1" applyFill="1" applyBorder="1" applyAlignment="1">
      <alignment horizontal="center" vertical="center" wrapText="1"/>
    </xf>
    <xf numFmtId="0" fontId="9" fillId="4" borderId="11" xfId="0" applyFont="1" applyFill="1" applyBorder="1" applyAlignment="1">
      <alignment horizontal="center" vertical="center"/>
    </xf>
    <xf numFmtId="0" fontId="9" fillId="4" borderId="6" xfId="0" applyFont="1" applyFill="1" applyBorder="1" applyAlignment="1">
      <alignment horizontal="center" vertical="center"/>
    </xf>
    <xf numFmtId="0" fontId="9" fillId="4" borderId="6" xfId="0" applyFont="1" applyFill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center" vertical="center"/>
    </xf>
    <xf numFmtId="44" fontId="11" fillId="4" borderId="6" xfId="0" applyNumberFormat="1" applyFont="1" applyFill="1" applyBorder="1" applyAlignment="1">
      <alignment horizontal="center" vertical="center"/>
    </xf>
    <xf numFmtId="0" fontId="12" fillId="4" borderId="6" xfId="0" applyNumberFormat="1" applyFont="1" applyFill="1" applyBorder="1" applyAlignment="1">
      <alignment horizontal="center" vertical="center"/>
    </xf>
    <xf numFmtId="0" fontId="11" fillId="4" borderId="6" xfId="0" applyNumberFormat="1" applyFont="1" applyFill="1" applyBorder="1" applyAlignment="1">
      <alignment horizontal="center" vertical="center"/>
    </xf>
    <xf numFmtId="44" fontId="9" fillId="2" borderId="11" xfId="2" applyNumberFormat="1" applyFont="1" applyFill="1" applyBorder="1" applyAlignment="1" applyProtection="1">
      <alignment horizontal="center" vertical="center" wrapText="1"/>
    </xf>
    <xf numFmtId="44" fontId="9" fillId="2" borderId="6" xfId="2" applyNumberFormat="1" applyFont="1" applyFill="1" applyBorder="1" applyAlignment="1" applyProtection="1">
      <alignment horizontal="center" vertical="center" wrapText="1"/>
    </xf>
    <xf numFmtId="44" fontId="10" fillId="2" borderId="6" xfId="2" applyNumberFormat="1" applyFont="1" applyFill="1" applyBorder="1" applyAlignment="1" applyProtection="1">
      <alignment horizontal="center" vertical="center" wrapText="1"/>
    </xf>
    <xf numFmtId="0" fontId="9" fillId="2" borderId="6" xfId="2" applyNumberFormat="1" applyFont="1" applyFill="1" applyBorder="1" applyAlignment="1" applyProtection="1">
      <alignment horizontal="center" vertical="center" wrapText="1"/>
    </xf>
    <xf numFmtId="177" fontId="13" fillId="0" borderId="6" xfId="0" applyNumberFormat="1" applyFont="1" applyFill="1" applyBorder="1" applyAlignment="1">
      <alignment horizontal="center" vertical="center" wrapText="1"/>
    </xf>
    <xf numFmtId="0" fontId="14" fillId="3" borderId="6" xfId="2" applyNumberFormat="1" applyFont="1" applyFill="1" applyBorder="1" applyAlignment="1">
      <alignment horizontal="center" vertical="center" wrapText="1"/>
    </xf>
    <xf numFmtId="49" fontId="15" fillId="0" borderId="6" xfId="0" applyNumberFormat="1" applyFont="1" applyFill="1" applyBorder="1" applyAlignment="1">
      <alignment horizontal="center" vertical="center" wrapText="1"/>
    </xf>
    <xf numFmtId="0" fontId="16" fillId="0" borderId="6" xfId="49" applyFont="1" applyFill="1" applyBorder="1" applyAlignment="1">
      <alignment horizontal="center" vertical="center"/>
    </xf>
    <xf numFmtId="177" fontId="13" fillId="3" borderId="6" xfId="0" applyNumberFormat="1" applyFont="1" applyFill="1" applyBorder="1" applyAlignment="1">
      <alignment horizontal="center" vertical="center" wrapText="1"/>
    </xf>
    <xf numFmtId="0" fontId="17" fillId="5" borderId="6" xfId="49" applyFont="1" applyFill="1" applyBorder="1" applyAlignment="1">
      <alignment horizontal="center" vertical="center"/>
    </xf>
    <xf numFmtId="0" fontId="18" fillId="0" borderId="6" xfId="49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/>
    </xf>
    <xf numFmtId="0" fontId="17" fillId="0" borderId="6" xfId="49" applyFont="1" applyFill="1" applyBorder="1" applyAlignment="1">
      <alignment horizontal="center" vertical="center"/>
    </xf>
    <xf numFmtId="0" fontId="17" fillId="0" borderId="6" xfId="49" applyNumberFormat="1" applyFont="1" applyFill="1" applyBorder="1" applyAlignment="1">
      <alignment horizontal="center" vertical="center"/>
    </xf>
    <xf numFmtId="49" fontId="15" fillId="0" borderId="12" xfId="0" applyNumberFormat="1" applyFont="1" applyFill="1" applyBorder="1" applyAlignment="1">
      <alignment horizontal="center" vertical="center" wrapText="1"/>
    </xf>
    <xf numFmtId="49" fontId="15" fillId="0" borderId="13" xfId="0" applyNumberFormat="1" applyFont="1" applyFill="1" applyBorder="1" applyAlignment="1">
      <alignment horizontal="center" vertical="center" wrapText="1"/>
    </xf>
    <xf numFmtId="49" fontId="15" fillId="0" borderId="14" xfId="0" applyNumberFormat="1" applyFont="1" applyFill="1" applyBorder="1" applyAlignment="1">
      <alignment horizontal="center" vertical="center" wrapText="1"/>
    </xf>
    <xf numFmtId="0" fontId="19" fillId="3" borderId="11" xfId="2" applyNumberFormat="1" applyFont="1" applyFill="1" applyBorder="1" applyAlignment="1">
      <alignment horizontal="center" vertical="center" wrapText="1"/>
    </xf>
    <xf numFmtId="0" fontId="19" fillId="3" borderId="6" xfId="2" applyNumberFormat="1" applyFont="1" applyFill="1" applyBorder="1" applyAlignment="1">
      <alignment horizontal="center" vertical="center" wrapText="1"/>
    </xf>
    <xf numFmtId="0" fontId="11" fillId="2" borderId="15" xfId="0" applyFont="1" applyFill="1" applyBorder="1" applyAlignment="1">
      <alignment horizontal="left" vertical="center" wrapText="1"/>
    </xf>
    <xf numFmtId="0" fontId="11" fillId="2" borderId="16" xfId="0" applyFont="1" applyFill="1" applyBorder="1" applyAlignment="1">
      <alignment horizontal="left" vertical="center" wrapText="1"/>
    </xf>
    <xf numFmtId="0" fontId="6" fillId="2" borderId="16" xfId="0" applyFont="1" applyFill="1" applyBorder="1" applyAlignment="1">
      <alignment horizontal="left" vertical="center" wrapText="1"/>
    </xf>
    <xf numFmtId="0" fontId="11" fillId="2" borderId="16" xfId="0" applyNumberFormat="1" applyFont="1" applyFill="1" applyBorder="1" applyAlignment="1">
      <alignment horizontal="left" vertical="center" wrapText="1"/>
    </xf>
    <xf numFmtId="49" fontId="20" fillId="5" borderId="17" xfId="0" applyNumberFormat="1" applyFont="1" applyFill="1" applyBorder="1" applyAlignment="1">
      <alignment horizontal="left" vertical="center" wrapText="1"/>
    </xf>
    <xf numFmtId="49" fontId="20" fillId="5" borderId="9" xfId="0" applyNumberFormat="1" applyFont="1" applyFill="1" applyBorder="1" applyAlignment="1">
      <alignment horizontal="left" vertical="center" wrapText="1"/>
    </xf>
    <xf numFmtId="49" fontId="21" fillId="5" borderId="9" xfId="0" applyNumberFormat="1" applyFont="1" applyFill="1" applyBorder="1" applyAlignment="1">
      <alignment horizontal="left" vertical="center" wrapText="1"/>
    </xf>
    <xf numFmtId="0" fontId="20" fillId="5" borderId="9" xfId="0" applyNumberFormat="1" applyFont="1" applyFill="1" applyBorder="1" applyAlignment="1">
      <alignment horizontal="left" vertical="center" wrapText="1"/>
    </xf>
    <xf numFmtId="0" fontId="20" fillId="5" borderId="18" xfId="0" applyNumberFormat="1" applyFont="1" applyFill="1" applyBorder="1" applyAlignment="1">
      <alignment horizontal="center" vertical="center" wrapText="1"/>
    </xf>
    <xf numFmtId="49" fontId="20" fillId="5" borderId="19" xfId="0" applyNumberFormat="1" applyFont="1" applyFill="1" applyBorder="1" applyAlignment="1">
      <alignment horizontal="left" vertical="center" wrapText="1"/>
    </xf>
    <xf numFmtId="44" fontId="5" fillId="2" borderId="2" xfId="0" applyNumberFormat="1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7" fillId="3" borderId="21" xfId="0" applyNumberFormat="1" applyFont="1" applyFill="1" applyBorder="1" applyAlignment="1">
      <alignment horizontal="center" vertical="center" wrapText="1"/>
    </xf>
    <xf numFmtId="0" fontId="7" fillId="3" borderId="6" xfId="0" applyNumberFormat="1" applyFont="1" applyFill="1" applyBorder="1" applyAlignment="1">
      <alignment horizontal="center" vertical="center"/>
    </xf>
    <xf numFmtId="0" fontId="7" fillId="3" borderId="22" xfId="0" applyFont="1" applyFill="1" applyBorder="1" applyAlignment="1">
      <alignment horizontal="center" vertical="center"/>
    </xf>
    <xf numFmtId="31" fontId="7" fillId="3" borderId="22" xfId="0" applyNumberFormat="1" applyFont="1" applyFill="1" applyBorder="1" applyAlignment="1">
      <alignment horizontal="center" vertical="center"/>
    </xf>
    <xf numFmtId="0" fontId="9" fillId="4" borderId="22" xfId="0" applyFont="1" applyFill="1" applyBorder="1" applyAlignment="1">
      <alignment horizontal="center" vertical="center"/>
    </xf>
    <xf numFmtId="44" fontId="9" fillId="2" borderId="22" xfId="2" applyNumberFormat="1" applyFont="1" applyFill="1" applyBorder="1" applyAlignment="1" applyProtection="1">
      <alignment horizontal="center" vertical="center" wrapText="1"/>
    </xf>
    <xf numFmtId="0" fontId="22" fillId="3" borderId="6" xfId="0" applyNumberFormat="1" applyFont="1" applyFill="1" applyBorder="1" applyAlignment="1">
      <alignment horizontal="center" vertical="center" wrapText="1"/>
    </xf>
    <xf numFmtId="0" fontId="23" fillId="3" borderId="22" xfId="0" applyNumberFormat="1" applyFont="1" applyFill="1" applyBorder="1" applyAlignment="1">
      <alignment horizontal="center" vertical="center" wrapText="1"/>
    </xf>
    <xf numFmtId="0" fontId="13" fillId="3" borderId="6" xfId="0" applyNumberFormat="1" applyFont="1" applyFill="1" applyBorder="1" applyAlignment="1">
      <alignment horizontal="center" vertical="center" wrapText="1"/>
    </xf>
    <xf numFmtId="0" fontId="11" fillId="2" borderId="23" xfId="0" applyFont="1" applyFill="1" applyBorder="1" applyAlignment="1">
      <alignment horizontal="left" vertical="center" wrapText="1"/>
    </xf>
    <xf numFmtId="49" fontId="20" fillId="5" borderId="24" xfId="0" applyNumberFormat="1" applyFont="1" applyFill="1" applyBorder="1" applyAlignment="1">
      <alignment horizontal="left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  <cellStyle name="常规 7" xfId="51"/>
    <cellStyle name="常规_PerfecT-项目报价表_4" xfId="52"/>
  </cellStyles>
  <tableStyles count="0" defaultTableStyle="TableStyleMedium2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76"/>
  <sheetViews>
    <sheetView tabSelected="1" workbookViewId="0">
      <pane ySplit="4" topLeftCell="A35" activePane="bottomLeft" state="frozen"/>
      <selection/>
      <selection pane="bottomLeft" activeCell="M39" sqref="M39"/>
    </sheetView>
  </sheetViews>
  <sheetFormatPr defaultColWidth="8.76666666666667" defaultRowHeight="17.25"/>
  <cols>
    <col min="1" max="1" width="7" style="1" customWidth="1"/>
    <col min="2" max="2" width="10.75" style="1" customWidth="1"/>
    <col min="3" max="3" width="19.75" style="4" customWidth="1"/>
    <col min="4" max="4" width="43.625" style="4" customWidth="1"/>
    <col min="5" max="5" width="7.91666666666667" style="5" customWidth="1"/>
    <col min="6" max="6" width="14.1333333333333" style="5" customWidth="1"/>
    <col min="7" max="7" width="16.8666666666667" style="6" customWidth="1"/>
    <col min="8" max="8" width="17.725" style="6" customWidth="1"/>
    <col min="9" max="9" width="16.925" style="7" customWidth="1"/>
    <col min="10" max="10" width="16.925" style="6" customWidth="1"/>
    <col min="11" max="11" width="14.3" style="1" customWidth="1"/>
    <col min="12" max="12" width="8.76666666666667" style="1"/>
    <col min="13" max="13" width="13.1083333333333" style="1"/>
    <col min="14" max="16" width="8.76666666666667" style="1"/>
    <col min="17" max="17" width="9.38333333333333" style="1"/>
    <col min="18" max="230" width="8.76666666666667" style="1"/>
    <col min="231" max="16369" width="8.76666666666667" style="8"/>
  </cols>
  <sheetData>
    <row r="1" s="1" customFormat="1" ht="31.5" spans="1:11">
      <c r="A1" s="9" t="s">
        <v>0</v>
      </c>
      <c r="B1" s="10"/>
      <c r="C1" s="11"/>
      <c r="D1" s="11"/>
      <c r="E1" s="12"/>
      <c r="F1" s="12"/>
      <c r="G1" s="13"/>
      <c r="H1" s="13"/>
      <c r="I1" s="62"/>
      <c r="J1" s="13"/>
      <c r="K1" s="63"/>
    </row>
    <row r="2" s="1" customFormat="1" ht="24" customHeight="1" spans="1:11">
      <c r="A2" s="14" t="s">
        <v>1</v>
      </c>
      <c r="B2" s="15"/>
      <c r="C2" s="16"/>
      <c r="D2" s="17" t="s">
        <v>2</v>
      </c>
      <c r="E2" s="18">
        <v>45921</v>
      </c>
      <c r="F2" s="18"/>
      <c r="G2" s="19"/>
      <c r="H2" s="20" t="s">
        <v>3</v>
      </c>
      <c r="I2" s="64"/>
      <c r="J2" s="65" t="s">
        <v>4</v>
      </c>
      <c r="K2" s="66"/>
    </row>
    <row r="3" s="1" customFormat="1" ht="20.1" customHeight="1" spans="1:11">
      <c r="A3" s="21"/>
      <c r="B3" s="22"/>
      <c r="C3" s="23"/>
      <c r="D3" s="17" t="s">
        <v>5</v>
      </c>
      <c r="E3" s="24" t="s">
        <v>6</v>
      </c>
      <c r="F3" s="24"/>
      <c r="G3" s="19"/>
      <c r="H3" s="20" t="s">
        <v>7</v>
      </c>
      <c r="I3" s="64"/>
      <c r="J3" s="65" t="s">
        <v>8</v>
      </c>
      <c r="K3" s="67"/>
    </row>
    <row r="4" s="1" customFormat="1" ht="20" customHeight="1" spans="1:11">
      <c r="A4" s="25" t="s">
        <v>9</v>
      </c>
      <c r="B4" s="26" t="s">
        <v>10</v>
      </c>
      <c r="C4" s="27" t="s">
        <v>11</v>
      </c>
      <c r="D4" s="27" t="s">
        <v>12</v>
      </c>
      <c r="E4" s="28" t="s">
        <v>13</v>
      </c>
      <c r="F4" s="29" t="s">
        <v>14</v>
      </c>
      <c r="G4" s="30" t="s">
        <v>15</v>
      </c>
      <c r="H4" s="31" t="s">
        <v>16</v>
      </c>
      <c r="I4" s="29" t="s">
        <v>17</v>
      </c>
      <c r="J4" s="30" t="s">
        <v>18</v>
      </c>
      <c r="K4" s="68" t="s">
        <v>19</v>
      </c>
    </row>
    <row r="5" s="2" customFormat="1" ht="24" customHeight="1" spans="1:11">
      <c r="A5" s="32" t="s">
        <v>20</v>
      </c>
      <c r="B5" s="33"/>
      <c r="C5" s="33"/>
      <c r="D5" s="33"/>
      <c r="E5" s="34"/>
      <c r="F5" s="34"/>
      <c r="G5" s="35"/>
      <c r="H5" s="35"/>
      <c r="I5" s="33"/>
      <c r="J5" s="35"/>
      <c r="K5" s="69"/>
    </row>
    <row r="6" s="2" customFormat="1" ht="24" customHeight="1" spans="1:11">
      <c r="A6" s="36">
        <v>1</v>
      </c>
      <c r="B6" s="37" t="s">
        <v>21</v>
      </c>
      <c r="C6" s="38" t="s">
        <v>22</v>
      </c>
      <c r="D6" s="38" t="s">
        <v>23</v>
      </c>
      <c r="E6" s="39" t="s">
        <v>24</v>
      </c>
      <c r="F6" s="40"/>
      <c r="G6" s="41">
        <f>15*1.06</f>
        <v>15.9</v>
      </c>
      <c r="H6" s="42">
        <v>112</v>
      </c>
      <c r="I6" s="36"/>
      <c r="J6" s="70">
        <f>H6*G6</f>
        <v>1780.8</v>
      </c>
      <c r="K6" s="71" t="s">
        <v>25</v>
      </c>
    </row>
    <row r="7" s="2" customFormat="1" ht="24" customHeight="1" spans="1:11">
      <c r="A7" s="36">
        <v>2</v>
      </c>
      <c r="B7" s="37"/>
      <c r="C7" s="38" t="s">
        <v>26</v>
      </c>
      <c r="D7" s="38" t="s">
        <v>27</v>
      </c>
      <c r="E7" s="39" t="s">
        <v>24</v>
      </c>
      <c r="F7" s="36"/>
      <c r="G7" s="43">
        <f>40*1.06</f>
        <v>42.4</v>
      </c>
      <c r="H7" s="44">
        <v>70</v>
      </c>
      <c r="I7" s="36"/>
      <c r="J7" s="70">
        <f t="shared" ref="J7:J42" si="0">H7*G7</f>
        <v>2968</v>
      </c>
      <c r="K7" s="71" t="s">
        <v>25</v>
      </c>
    </row>
    <row r="8" s="2" customFormat="1" ht="24" customHeight="1" spans="1:11">
      <c r="A8" s="36">
        <v>3</v>
      </c>
      <c r="B8" s="37"/>
      <c r="C8" s="38" t="s">
        <v>28</v>
      </c>
      <c r="D8" s="38" t="s">
        <v>29</v>
      </c>
      <c r="E8" s="39" t="s">
        <v>24</v>
      </c>
      <c r="F8" s="36"/>
      <c r="G8" s="43">
        <f>65*1.06</f>
        <v>68.9</v>
      </c>
      <c r="H8" s="44">
        <v>56</v>
      </c>
      <c r="I8" s="36"/>
      <c r="J8" s="70">
        <f t="shared" si="0"/>
        <v>3858.4</v>
      </c>
      <c r="K8" s="71" t="s">
        <v>25</v>
      </c>
    </row>
    <row r="9" s="2" customFormat="1" ht="24" customHeight="1" spans="1:11">
      <c r="A9" s="36">
        <v>4</v>
      </c>
      <c r="B9" s="37"/>
      <c r="C9" s="38" t="s">
        <v>30</v>
      </c>
      <c r="D9" s="38" t="s">
        <v>31</v>
      </c>
      <c r="E9" s="39" t="s">
        <v>32</v>
      </c>
      <c r="F9" s="36"/>
      <c r="G9" s="43">
        <f>3500*1.06</f>
        <v>3710</v>
      </c>
      <c r="H9" s="44">
        <v>1</v>
      </c>
      <c r="I9" s="36"/>
      <c r="J9" s="70">
        <f t="shared" si="0"/>
        <v>3710</v>
      </c>
      <c r="K9" s="71" t="s">
        <v>25</v>
      </c>
    </row>
    <row r="10" s="2" customFormat="1" ht="24" customHeight="1" spans="1:11">
      <c r="A10" s="36">
        <v>5</v>
      </c>
      <c r="B10" s="37"/>
      <c r="C10" s="38" t="s">
        <v>33</v>
      </c>
      <c r="D10" s="38"/>
      <c r="E10" s="39" t="s">
        <v>32</v>
      </c>
      <c r="F10" s="36"/>
      <c r="G10" s="43">
        <f>1500*1.06</f>
        <v>1590</v>
      </c>
      <c r="H10" s="44">
        <v>1</v>
      </c>
      <c r="I10" s="36"/>
      <c r="J10" s="70">
        <f t="shared" si="0"/>
        <v>1590</v>
      </c>
      <c r="K10" s="71" t="s">
        <v>25</v>
      </c>
    </row>
    <row r="11" s="2" customFormat="1" ht="24" customHeight="1" spans="1:11">
      <c r="A11" s="36">
        <v>6</v>
      </c>
      <c r="B11" s="37"/>
      <c r="C11" s="38" t="s">
        <v>34</v>
      </c>
      <c r="D11" s="38" t="s">
        <v>35</v>
      </c>
      <c r="E11" s="39" t="s">
        <v>36</v>
      </c>
      <c r="F11" s="36"/>
      <c r="G11" s="43">
        <f>6000*1.06</f>
        <v>6360</v>
      </c>
      <c r="H11" s="44">
        <v>1</v>
      </c>
      <c r="I11" s="36"/>
      <c r="J11" s="70">
        <f t="shared" si="0"/>
        <v>6360</v>
      </c>
      <c r="K11" s="71" t="s">
        <v>25</v>
      </c>
    </row>
    <row r="12" s="2" customFormat="1" ht="24" customHeight="1" spans="1:11">
      <c r="A12" s="36">
        <v>7</v>
      </c>
      <c r="B12" s="37"/>
      <c r="C12" s="38" t="s">
        <v>37</v>
      </c>
      <c r="D12" s="38"/>
      <c r="E12" s="39" t="s">
        <v>38</v>
      </c>
      <c r="F12" s="36"/>
      <c r="G12" s="45">
        <f>5500*1.06</f>
        <v>5830</v>
      </c>
      <c r="H12" s="42">
        <v>1</v>
      </c>
      <c r="I12" s="36"/>
      <c r="J12" s="70">
        <f t="shared" si="0"/>
        <v>5830</v>
      </c>
      <c r="K12" s="71" t="s">
        <v>25</v>
      </c>
    </row>
    <row r="13" s="2" customFormat="1" ht="24" customHeight="1" spans="1:11">
      <c r="A13" s="36">
        <v>8</v>
      </c>
      <c r="B13" s="37"/>
      <c r="C13" s="38" t="s">
        <v>39</v>
      </c>
      <c r="D13" s="38"/>
      <c r="E13" s="39" t="s">
        <v>38</v>
      </c>
      <c r="F13" s="36"/>
      <c r="G13" s="45">
        <f>300*1.06</f>
        <v>318</v>
      </c>
      <c r="H13" s="42">
        <v>1</v>
      </c>
      <c r="I13" s="36"/>
      <c r="J13" s="70">
        <f t="shared" si="0"/>
        <v>318</v>
      </c>
      <c r="K13" s="71" t="s">
        <v>25</v>
      </c>
    </row>
    <row r="14" s="2" customFormat="1" ht="24" customHeight="1" spans="1:11">
      <c r="A14" s="36">
        <v>9</v>
      </c>
      <c r="B14" s="37"/>
      <c r="C14" s="38" t="s">
        <v>40</v>
      </c>
      <c r="D14" s="38"/>
      <c r="E14" s="39" t="s">
        <v>38</v>
      </c>
      <c r="F14" s="36"/>
      <c r="G14" s="45">
        <f>500*1.06</f>
        <v>530</v>
      </c>
      <c r="H14" s="42">
        <v>1</v>
      </c>
      <c r="I14" s="36"/>
      <c r="J14" s="70">
        <f t="shared" si="0"/>
        <v>530</v>
      </c>
      <c r="K14" s="71" t="s">
        <v>25</v>
      </c>
    </row>
    <row r="15" s="2" customFormat="1" ht="24" customHeight="1" spans="1:11">
      <c r="A15" s="36">
        <v>10</v>
      </c>
      <c r="B15" s="37"/>
      <c r="C15" s="38" t="s">
        <v>41</v>
      </c>
      <c r="D15" s="38"/>
      <c r="E15" s="39" t="s">
        <v>42</v>
      </c>
      <c r="F15" s="36"/>
      <c r="G15" s="45">
        <f>2500*1.06</f>
        <v>2650</v>
      </c>
      <c r="H15" s="42">
        <v>1</v>
      </c>
      <c r="I15" s="36"/>
      <c r="J15" s="70">
        <f t="shared" si="0"/>
        <v>2650</v>
      </c>
      <c r="K15" s="71" t="s">
        <v>25</v>
      </c>
    </row>
    <row r="16" s="2" customFormat="1" ht="24" customHeight="1" spans="1:11">
      <c r="A16" s="36">
        <v>11</v>
      </c>
      <c r="B16" s="37"/>
      <c r="C16" s="38" t="s">
        <v>43</v>
      </c>
      <c r="D16" s="38" t="s">
        <v>44</v>
      </c>
      <c r="E16" s="39" t="s">
        <v>32</v>
      </c>
      <c r="F16" s="36"/>
      <c r="G16" s="46">
        <f>5500*1.06</f>
        <v>5830</v>
      </c>
      <c r="H16" s="42">
        <v>1</v>
      </c>
      <c r="I16" s="36"/>
      <c r="J16" s="70">
        <f t="shared" si="0"/>
        <v>5830</v>
      </c>
      <c r="K16" s="71" t="s">
        <v>25</v>
      </c>
    </row>
    <row r="17" s="2" customFormat="1" ht="24" customHeight="1" spans="1:11">
      <c r="A17" s="36">
        <v>12</v>
      </c>
      <c r="B17" s="37" t="s">
        <v>45</v>
      </c>
      <c r="C17" s="47" t="s">
        <v>46</v>
      </c>
      <c r="D17" s="38" t="s">
        <v>47</v>
      </c>
      <c r="E17" s="38" t="s">
        <v>32</v>
      </c>
      <c r="F17" s="36"/>
      <c r="G17" s="46">
        <f>1500*1.06</f>
        <v>1590</v>
      </c>
      <c r="H17" s="38">
        <v>6</v>
      </c>
      <c r="I17" s="36"/>
      <c r="J17" s="70">
        <f t="shared" si="0"/>
        <v>9540</v>
      </c>
      <c r="K17" s="71" t="s">
        <v>25</v>
      </c>
    </row>
    <row r="18" s="2" customFormat="1" ht="24" customHeight="1" spans="1:11">
      <c r="A18" s="36">
        <v>13</v>
      </c>
      <c r="B18" s="37"/>
      <c r="C18" s="48"/>
      <c r="D18" s="38" t="s">
        <v>48</v>
      </c>
      <c r="E18" s="38" t="s">
        <v>49</v>
      </c>
      <c r="F18" s="36"/>
      <c r="G18" s="46">
        <f>6500*1.06</f>
        <v>6890</v>
      </c>
      <c r="H18" s="38">
        <v>1</v>
      </c>
      <c r="I18" s="36"/>
      <c r="J18" s="70">
        <f t="shared" si="0"/>
        <v>6890</v>
      </c>
      <c r="K18" s="71" t="s">
        <v>25</v>
      </c>
    </row>
    <row r="19" s="2" customFormat="1" ht="24" customHeight="1" spans="1:11">
      <c r="A19" s="36">
        <v>14</v>
      </c>
      <c r="B19" s="37"/>
      <c r="C19" s="49"/>
      <c r="D19" s="38" t="s">
        <v>50</v>
      </c>
      <c r="E19" s="38" t="s">
        <v>38</v>
      </c>
      <c r="F19" s="36"/>
      <c r="G19" s="46">
        <f>4800*1.06</f>
        <v>5088</v>
      </c>
      <c r="H19" s="38">
        <v>6</v>
      </c>
      <c r="I19" s="36"/>
      <c r="J19" s="70">
        <f t="shared" si="0"/>
        <v>30528</v>
      </c>
      <c r="K19" s="71" t="s">
        <v>25</v>
      </c>
    </row>
    <row r="20" s="2" customFormat="1" ht="24" customHeight="1" spans="1:11">
      <c r="A20" s="36">
        <v>15</v>
      </c>
      <c r="B20" s="37"/>
      <c r="C20" s="38" t="s">
        <v>51</v>
      </c>
      <c r="D20" s="38" t="s">
        <v>52</v>
      </c>
      <c r="E20" s="38" t="s">
        <v>32</v>
      </c>
      <c r="F20" s="36"/>
      <c r="G20" s="46">
        <f>1500*1.06</f>
        <v>1590</v>
      </c>
      <c r="H20" s="38">
        <v>1</v>
      </c>
      <c r="I20" s="36"/>
      <c r="J20" s="70">
        <f t="shared" si="0"/>
        <v>1590</v>
      </c>
      <c r="K20" s="71" t="s">
        <v>25</v>
      </c>
    </row>
    <row r="21" s="2" customFormat="1" ht="24" customHeight="1" spans="1:11">
      <c r="A21" s="36">
        <v>16</v>
      </c>
      <c r="B21" s="37"/>
      <c r="C21" s="38" t="s">
        <v>53</v>
      </c>
      <c r="D21" s="38" t="s">
        <v>54</v>
      </c>
      <c r="E21" s="38" t="s">
        <v>49</v>
      </c>
      <c r="F21" s="36"/>
      <c r="G21" s="46">
        <f>2000*1.06</f>
        <v>2120</v>
      </c>
      <c r="H21" s="38">
        <v>2</v>
      </c>
      <c r="I21" s="36"/>
      <c r="J21" s="70">
        <f t="shared" si="0"/>
        <v>4240</v>
      </c>
      <c r="K21" s="71" t="s">
        <v>25</v>
      </c>
    </row>
    <row r="22" s="2" customFormat="1" ht="24" customHeight="1" spans="1:11">
      <c r="A22" s="36">
        <v>17</v>
      </c>
      <c r="B22" s="37"/>
      <c r="C22" s="38" t="s">
        <v>55</v>
      </c>
      <c r="D22" s="38" t="s">
        <v>56</v>
      </c>
      <c r="E22" s="38" t="s">
        <v>49</v>
      </c>
      <c r="F22" s="36"/>
      <c r="G22" s="46">
        <f>1500*1.06</f>
        <v>1590</v>
      </c>
      <c r="H22" s="38">
        <v>2</v>
      </c>
      <c r="I22" s="36"/>
      <c r="J22" s="70">
        <f t="shared" si="0"/>
        <v>3180</v>
      </c>
      <c r="K22" s="71" t="s">
        <v>25</v>
      </c>
    </row>
    <row r="23" s="2" customFormat="1" ht="24" customHeight="1" spans="1:11">
      <c r="A23" s="36">
        <v>18</v>
      </c>
      <c r="B23" s="37" t="s">
        <v>57</v>
      </c>
      <c r="C23" s="38" t="s">
        <v>58</v>
      </c>
      <c r="D23" s="38" t="s">
        <v>59</v>
      </c>
      <c r="E23" s="38" t="s">
        <v>36</v>
      </c>
      <c r="F23" s="36"/>
      <c r="G23" s="46">
        <f>320*1.06</f>
        <v>339.2</v>
      </c>
      <c r="H23" s="38">
        <v>40</v>
      </c>
      <c r="I23" s="36"/>
      <c r="J23" s="70">
        <f t="shared" si="0"/>
        <v>13568</v>
      </c>
      <c r="K23" s="71" t="s">
        <v>25</v>
      </c>
    </row>
    <row r="24" s="2" customFormat="1" ht="24" customHeight="1" spans="1:11">
      <c r="A24" s="36">
        <v>19</v>
      </c>
      <c r="B24" s="37"/>
      <c r="C24" s="38" t="s">
        <v>60</v>
      </c>
      <c r="D24" s="38"/>
      <c r="E24" s="38" t="s">
        <v>38</v>
      </c>
      <c r="F24" s="36"/>
      <c r="G24" s="46">
        <f>500*1.06</f>
        <v>530</v>
      </c>
      <c r="H24" s="38">
        <v>4</v>
      </c>
      <c r="I24" s="36"/>
      <c r="J24" s="70">
        <f t="shared" si="0"/>
        <v>2120</v>
      </c>
      <c r="K24" s="71" t="s">
        <v>25</v>
      </c>
    </row>
    <row r="25" s="2" customFormat="1" ht="24" customHeight="1" spans="1:11">
      <c r="A25" s="36">
        <v>20</v>
      </c>
      <c r="B25" s="37"/>
      <c r="C25" s="47" t="s">
        <v>61</v>
      </c>
      <c r="D25" s="38" t="s">
        <v>62</v>
      </c>
      <c r="E25" s="38" t="s">
        <v>38</v>
      </c>
      <c r="F25" s="36"/>
      <c r="G25" s="46">
        <f>45*1.06</f>
        <v>47.7</v>
      </c>
      <c r="H25" s="38">
        <v>25</v>
      </c>
      <c r="I25" s="36"/>
      <c r="J25" s="70">
        <f t="shared" si="0"/>
        <v>1192.5</v>
      </c>
      <c r="K25" s="71" t="s">
        <v>25</v>
      </c>
    </row>
    <row r="26" s="2" customFormat="1" ht="24" customHeight="1" spans="1:11">
      <c r="A26" s="36">
        <v>21</v>
      </c>
      <c r="B26" s="37"/>
      <c r="C26" s="49"/>
      <c r="D26" s="38" t="s">
        <v>63</v>
      </c>
      <c r="E26" s="38" t="s">
        <v>64</v>
      </c>
      <c r="F26" s="36"/>
      <c r="G26" s="46">
        <f>25*1.06</f>
        <v>26.5</v>
      </c>
      <c r="H26" s="38">
        <v>130</v>
      </c>
      <c r="I26" s="36"/>
      <c r="J26" s="70">
        <f t="shared" si="0"/>
        <v>3445</v>
      </c>
      <c r="K26" s="71" t="s">
        <v>25</v>
      </c>
    </row>
    <row r="27" s="2" customFormat="1" ht="24" customHeight="1" spans="1:11">
      <c r="A27" s="36">
        <v>22</v>
      </c>
      <c r="B27" s="37"/>
      <c r="C27" s="38" t="s">
        <v>65</v>
      </c>
      <c r="D27" s="38"/>
      <c r="E27" s="38" t="s">
        <v>66</v>
      </c>
      <c r="F27" s="36"/>
      <c r="G27" s="46">
        <f>200*1.06</f>
        <v>212</v>
      </c>
      <c r="H27" s="38">
        <v>300</v>
      </c>
      <c r="I27" s="36"/>
      <c r="J27" s="70">
        <f t="shared" si="0"/>
        <v>63600</v>
      </c>
      <c r="K27" s="71" t="s">
        <v>25</v>
      </c>
    </row>
    <row r="28" s="2" customFormat="1" ht="24" customHeight="1" spans="1:11">
      <c r="A28" s="36">
        <v>23</v>
      </c>
      <c r="B28" s="37"/>
      <c r="C28" s="47" t="s">
        <v>67</v>
      </c>
      <c r="D28" s="38" t="s">
        <v>68</v>
      </c>
      <c r="E28" s="38" t="s">
        <v>38</v>
      </c>
      <c r="F28" s="36"/>
      <c r="G28" s="46">
        <f>10*1.06</f>
        <v>10.6</v>
      </c>
      <c r="H28" s="38">
        <v>500</v>
      </c>
      <c r="I28" s="36"/>
      <c r="J28" s="70">
        <f t="shared" si="0"/>
        <v>5300</v>
      </c>
      <c r="K28" s="71" t="s">
        <v>25</v>
      </c>
    </row>
    <row r="29" s="2" customFormat="1" ht="24" customHeight="1" spans="1:11">
      <c r="A29" s="36">
        <v>24</v>
      </c>
      <c r="B29" s="37"/>
      <c r="C29" s="48"/>
      <c r="D29" s="38" t="s">
        <v>69</v>
      </c>
      <c r="E29" s="38" t="s">
        <v>66</v>
      </c>
      <c r="F29" s="36"/>
      <c r="G29" s="46">
        <f>5*1.06</f>
        <v>5.3</v>
      </c>
      <c r="H29" s="38">
        <v>500</v>
      </c>
      <c r="I29" s="36"/>
      <c r="J29" s="70">
        <f t="shared" si="0"/>
        <v>2650</v>
      </c>
      <c r="K29" s="71" t="s">
        <v>25</v>
      </c>
    </row>
    <row r="30" s="2" customFormat="1" ht="24" customHeight="1" spans="1:11">
      <c r="A30" s="36">
        <v>25</v>
      </c>
      <c r="B30" s="37"/>
      <c r="C30" s="49"/>
      <c r="D30" s="38" t="s">
        <v>70</v>
      </c>
      <c r="E30" s="38" t="s">
        <v>66</v>
      </c>
      <c r="F30" s="36"/>
      <c r="G30" s="46">
        <f>5*1.06</f>
        <v>5.3</v>
      </c>
      <c r="H30" s="38">
        <v>500</v>
      </c>
      <c r="I30" s="36"/>
      <c r="J30" s="70">
        <f t="shared" si="0"/>
        <v>2650</v>
      </c>
      <c r="K30" s="71" t="s">
        <v>25</v>
      </c>
    </row>
    <row r="31" s="2" customFormat="1" ht="24" customHeight="1" spans="1:11">
      <c r="A31" s="36">
        <v>26</v>
      </c>
      <c r="B31" s="37"/>
      <c r="C31" s="38" t="s">
        <v>71</v>
      </c>
      <c r="D31" s="38" t="s">
        <v>72</v>
      </c>
      <c r="E31" s="38" t="s">
        <v>32</v>
      </c>
      <c r="F31" s="36"/>
      <c r="G31" s="46">
        <f>5000*1.06</f>
        <v>5300</v>
      </c>
      <c r="H31" s="38">
        <v>1</v>
      </c>
      <c r="I31" s="36"/>
      <c r="J31" s="70">
        <f t="shared" si="0"/>
        <v>5300</v>
      </c>
      <c r="K31" s="71" t="s">
        <v>25</v>
      </c>
    </row>
    <row r="32" s="2" customFormat="1" ht="24" customHeight="1" spans="1:11">
      <c r="A32" s="36">
        <v>27</v>
      </c>
      <c r="B32" s="37" t="s">
        <v>73</v>
      </c>
      <c r="C32" s="38" t="s">
        <v>74</v>
      </c>
      <c r="D32" s="38"/>
      <c r="E32" s="38" t="s">
        <v>42</v>
      </c>
      <c r="F32" s="36"/>
      <c r="G32" s="46">
        <f>2000*1.06</f>
        <v>2120</v>
      </c>
      <c r="H32" s="38">
        <v>2</v>
      </c>
      <c r="I32" s="36"/>
      <c r="J32" s="70">
        <f t="shared" si="0"/>
        <v>4240</v>
      </c>
      <c r="K32" s="71" t="s">
        <v>25</v>
      </c>
    </row>
    <row r="33" s="2" customFormat="1" ht="24" customHeight="1" spans="1:11">
      <c r="A33" s="36">
        <v>28</v>
      </c>
      <c r="B33" s="37"/>
      <c r="C33" s="38" t="s">
        <v>75</v>
      </c>
      <c r="D33" s="38"/>
      <c r="E33" s="38" t="s">
        <v>42</v>
      </c>
      <c r="F33" s="36"/>
      <c r="G33" s="46">
        <f>2500*1.06</f>
        <v>2650</v>
      </c>
      <c r="H33" s="38">
        <v>1</v>
      </c>
      <c r="I33" s="36"/>
      <c r="J33" s="70">
        <f t="shared" si="0"/>
        <v>2650</v>
      </c>
      <c r="K33" s="71" t="s">
        <v>25</v>
      </c>
    </row>
    <row r="34" s="2" customFormat="1" ht="24" customHeight="1" spans="1:11">
      <c r="A34" s="36">
        <v>29</v>
      </c>
      <c r="B34" s="37"/>
      <c r="C34" s="38" t="s">
        <v>76</v>
      </c>
      <c r="D34" s="38"/>
      <c r="E34" s="38" t="s">
        <v>42</v>
      </c>
      <c r="F34" s="36"/>
      <c r="G34" s="46">
        <f>2000*1.06</f>
        <v>2120</v>
      </c>
      <c r="H34" s="38">
        <v>1</v>
      </c>
      <c r="I34" s="36"/>
      <c r="J34" s="70">
        <f t="shared" si="0"/>
        <v>2120</v>
      </c>
      <c r="K34" s="71" t="s">
        <v>25</v>
      </c>
    </row>
    <row r="35" s="2" customFormat="1" ht="24" customHeight="1" spans="1:11">
      <c r="A35" s="36">
        <v>30</v>
      </c>
      <c r="B35" s="37" t="s">
        <v>77</v>
      </c>
      <c r="C35" s="38" t="s">
        <v>78</v>
      </c>
      <c r="D35" s="38" t="s">
        <v>79</v>
      </c>
      <c r="E35" s="38" t="s">
        <v>80</v>
      </c>
      <c r="F35" s="36"/>
      <c r="G35" s="46">
        <f>30000*1.06</f>
        <v>31800</v>
      </c>
      <c r="H35" s="38">
        <v>2</v>
      </c>
      <c r="I35" s="36"/>
      <c r="J35" s="70">
        <f t="shared" si="0"/>
        <v>63600</v>
      </c>
      <c r="K35" s="71" t="s">
        <v>25</v>
      </c>
    </row>
    <row r="36" s="2" customFormat="1" ht="24" customHeight="1" spans="1:11">
      <c r="A36" s="36">
        <v>31</v>
      </c>
      <c r="B36" s="37"/>
      <c r="C36" s="38" t="s">
        <v>81</v>
      </c>
      <c r="D36" s="38"/>
      <c r="E36" s="38" t="s">
        <v>32</v>
      </c>
      <c r="F36" s="36"/>
      <c r="G36" s="46">
        <f>20000*1.06</f>
        <v>21200</v>
      </c>
      <c r="H36" s="38">
        <v>1</v>
      </c>
      <c r="I36" s="36"/>
      <c r="J36" s="70">
        <f t="shared" si="0"/>
        <v>21200</v>
      </c>
      <c r="K36" s="71" t="s">
        <v>25</v>
      </c>
    </row>
    <row r="37" s="2" customFormat="1" ht="24" customHeight="1" spans="1:11">
      <c r="A37" s="36">
        <v>32</v>
      </c>
      <c r="B37" s="37"/>
      <c r="C37" s="38" t="s">
        <v>82</v>
      </c>
      <c r="D37" s="38"/>
      <c r="E37" s="38" t="s">
        <v>38</v>
      </c>
      <c r="F37" s="36"/>
      <c r="G37" s="46">
        <f>8*1.06</f>
        <v>8.48</v>
      </c>
      <c r="H37" s="38">
        <v>100</v>
      </c>
      <c r="I37" s="36"/>
      <c r="J37" s="70">
        <f t="shared" si="0"/>
        <v>848</v>
      </c>
      <c r="K37" s="71" t="s">
        <v>25</v>
      </c>
    </row>
    <row r="38" s="2" customFormat="1" ht="24" customHeight="1" spans="1:11">
      <c r="A38" s="36">
        <v>33</v>
      </c>
      <c r="B38" s="37"/>
      <c r="C38" s="38" t="s">
        <v>83</v>
      </c>
      <c r="D38" s="38"/>
      <c r="E38" s="38" t="s">
        <v>38</v>
      </c>
      <c r="F38" s="36"/>
      <c r="G38" s="46">
        <f>5*1.06</f>
        <v>5.3</v>
      </c>
      <c r="H38" s="38">
        <v>30</v>
      </c>
      <c r="I38" s="36"/>
      <c r="J38" s="70">
        <f t="shared" si="0"/>
        <v>159</v>
      </c>
      <c r="K38" s="71" t="s">
        <v>25</v>
      </c>
    </row>
    <row r="39" s="2" customFormat="1" ht="24" customHeight="1" spans="1:11">
      <c r="A39" s="36">
        <v>34</v>
      </c>
      <c r="B39" s="37" t="s">
        <v>84</v>
      </c>
      <c r="C39" s="38" t="s">
        <v>85</v>
      </c>
      <c r="D39" s="38"/>
      <c r="E39" s="38" t="s">
        <v>32</v>
      </c>
      <c r="F39" s="36"/>
      <c r="G39" s="46">
        <f>30000*1.06</f>
        <v>31800</v>
      </c>
      <c r="H39" s="38">
        <v>1</v>
      </c>
      <c r="I39" s="36"/>
      <c r="J39" s="70">
        <f t="shared" si="0"/>
        <v>31800</v>
      </c>
      <c r="K39" s="71" t="s">
        <v>25</v>
      </c>
    </row>
    <row r="40" s="2" customFormat="1" ht="24" customHeight="1" spans="1:11">
      <c r="A40" s="36">
        <v>35</v>
      </c>
      <c r="B40" s="37"/>
      <c r="C40" s="38" t="s">
        <v>86</v>
      </c>
      <c r="D40" s="38" t="s">
        <v>87</v>
      </c>
      <c r="E40" s="38" t="s">
        <v>88</v>
      </c>
      <c r="F40" s="36"/>
      <c r="G40" s="46">
        <f>600*1.06</f>
        <v>636</v>
      </c>
      <c r="H40" s="38">
        <v>8</v>
      </c>
      <c r="I40" s="36"/>
      <c r="J40" s="70">
        <f t="shared" si="0"/>
        <v>5088</v>
      </c>
      <c r="K40" s="71" t="s">
        <v>25</v>
      </c>
    </row>
    <row r="41" s="2" customFormat="1" ht="24" customHeight="1" spans="1:11">
      <c r="A41" s="36">
        <v>36</v>
      </c>
      <c r="B41" s="37"/>
      <c r="C41" s="38" t="s">
        <v>89</v>
      </c>
      <c r="D41" s="38" t="s">
        <v>90</v>
      </c>
      <c r="E41" s="38" t="s">
        <v>91</v>
      </c>
      <c r="F41" s="36"/>
      <c r="G41" s="46">
        <f>500*1.06</f>
        <v>530</v>
      </c>
      <c r="H41" s="38">
        <v>16</v>
      </c>
      <c r="I41" s="36"/>
      <c r="J41" s="70">
        <f t="shared" si="0"/>
        <v>8480</v>
      </c>
      <c r="K41" s="71" t="s">
        <v>25</v>
      </c>
    </row>
    <row r="42" s="2" customFormat="1" ht="24" customHeight="1" spans="1:11">
      <c r="A42" s="50" t="s">
        <v>17</v>
      </c>
      <c r="B42" s="51"/>
      <c r="C42" s="51"/>
      <c r="D42" s="51"/>
      <c r="E42" s="51"/>
      <c r="F42" s="51"/>
      <c r="G42" s="51"/>
      <c r="H42" s="51"/>
      <c r="I42" s="72"/>
      <c r="J42" s="70">
        <f>SUM(J6:J41)</f>
        <v>331403.7</v>
      </c>
      <c r="K42" s="71"/>
    </row>
    <row r="43" s="2" customFormat="1" ht="24" customHeight="1" spans="1:11">
      <c r="A43" s="52" t="s">
        <v>92</v>
      </c>
      <c r="B43" s="53"/>
      <c r="C43" s="53"/>
      <c r="D43" s="53"/>
      <c r="E43" s="54"/>
      <c r="F43" s="54"/>
      <c r="G43" s="55"/>
      <c r="H43" s="55"/>
      <c r="I43" s="53"/>
      <c r="J43" s="55"/>
      <c r="K43" s="73"/>
    </row>
    <row r="44" s="2" customFormat="1" ht="24" customHeight="1" spans="1:11">
      <c r="A44" s="56" t="s">
        <v>93</v>
      </c>
      <c r="B44" s="57"/>
      <c r="C44" s="57"/>
      <c r="D44" s="57"/>
      <c r="E44" s="58"/>
      <c r="F44" s="58"/>
      <c r="G44" s="59"/>
      <c r="H44" s="59"/>
      <c r="I44" s="57"/>
      <c r="J44" s="59"/>
      <c r="K44" s="74"/>
    </row>
    <row r="45" s="2" customFormat="1" ht="24" customHeight="1" spans="1:11">
      <c r="A45" s="60">
        <v>1</v>
      </c>
      <c r="B45" s="61" t="s">
        <v>94</v>
      </c>
      <c r="C45" s="57"/>
      <c r="D45" s="57"/>
      <c r="E45" s="58"/>
      <c r="F45" s="58"/>
      <c r="G45" s="59"/>
      <c r="H45" s="59"/>
      <c r="I45" s="57"/>
      <c r="J45" s="59"/>
      <c r="K45" s="74"/>
    </row>
    <row r="46" s="2" customFormat="1" ht="24" customHeight="1" spans="1:11">
      <c r="A46" s="1"/>
      <c r="B46" s="1"/>
      <c r="C46" s="4"/>
      <c r="D46" s="4"/>
      <c r="E46" s="5"/>
      <c r="F46" s="5"/>
      <c r="G46" s="6"/>
      <c r="H46" s="6"/>
      <c r="I46" s="7"/>
      <c r="J46" s="6"/>
      <c r="K46" s="1"/>
    </row>
    <row r="47" s="2" customFormat="1" ht="24" customHeight="1" spans="1:11">
      <c r="A47" s="1"/>
      <c r="B47" s="1"/>
      <c r="C47" s="4"/>
      <c r="D47" s="4"/>
      <c r="E47" s="5"/>
      <c r="F47" s="5"/>
      <c r="G47" s="6"/>
      <c r="H47" s="6"/>
      <c r="I47" s="7"/>
      <c r="J47" s="6"/>
      <c r="K47" s="1"/>
    </row>
    <row r="48" s="2" customFormat="1" ht="24" customHeight="1" spans="1:11">
      <c r="A48" s="1"/>
      <c r="B48" s="1"/>
      <c r="C48" s="4"/>
      <c r="D48" s="4"/>
      <c r="E48" s="5"/>
      <c r="F48" s="5"/>
      <c r="G48" s="6"/>
      <c r="H48" s="6"/>
      <c r="I48" s="7"/>
      <c r="J48" s="6"/>
      <c r="K48" s="1"/>
    </row>
    <row r="49" s="2" customFormat="1" ht="24" customHeight="1" spans="1:11">
      <c r="A49" s="1"/>
      <c r="B49" s="1"/>
      <c r="C49" s="4"/>
      <c r="D49" s="4"/>
      <c r="E49" s="5"/>
      <c r="F49" s="5"/>
      <c r="G49" s="6"/>
      <c r="H49" s="6"/>
      <c r="I49" s="7"/>
      <c r="J49" s="6"/>
      <c r="K49" s="1"/>
    </row>
    <row r="50" s="2" customFormat="1" ht="24" customHeight="1" spans="1:11">
      <c r="A50" s="1"/>
      <c r="B50" s="1"/>
      <c r="C50" s="4"/>
      <c r="D50" s="4"/>
      <c r="E50" s="5"/>
      <c r="F50" s="5"/>
      <c r="G50" s="6"/>
      <c r="H50" s="6"/>
      <c r="I50" s="7"/>
      <c r="J50" s="6"/>
      <c r="K50" s="1"/>
    </row>
    <row r="51" s="2" customFormat="1" ht="24" customHeight="1" spans="1:11">
      <c r="A51" s="1"/>
      <c r="B51" s="1"/>
      <c r="C51" s="4"/>
      <c r="D51" s="4"/>
      <c r="E51" s="5"/>
      <c r="F51" s="5"/>
      <c r="G51" s="6"/>
      <c r="H51" s="6"/>
      <c r="I51" s="7"/>
      <c r="J51" s="6"/>
      <c r="K51" s="1"/>
    </row>
    <row r="52" s="2" customFormat="1" ht="24" customHeight="1" spans="1:11">
      <c r="A52" s="1"/>
      <c r="B52" s="1"/>
      <c r="C52" s="4"/>
      <c r="D52" s="4"/>
      <c r="E52" s="5"/>
      <c r="F52" s="5"/>
      <c r="G52" s="6"/>
      <c r="H52" s="6"/>
      <c r="I52" s="7"/>
      <c r="J52" s="6"/>
      <c r="K52" s="1"/>
    </row>
    <row r="53" s="2" customFormat="1" ht="24" customHeight="1" spans="1:11">
      <c r="A53" s="1"/>
      <c r="B53" s="1"/>
      <c r="C53" s="4"/>
      <c r="D53" s="4"/>
      <c r="E53" s="5"/>
      <c r="F53" s="5"/>
      <c r="G53" s="6"/>
      <c r="H53" s="6"/>
      <c r="I53" s="7"/>
      <c r="J53" s="6"/>
      <c r="K53" s="1"/>
    </row>
    <row r="54" s="2" customFormat="1" ht="24" customHeight="1" spans="1:11">
      <c r="A54" s="1"/>
      <c r="B54" s="1"/>
      <c r="C54" s="4"/>
      <c r="D54" s="4"/>
      <c r="E54" s="5"/>
      <c r="F54" s="5"/>
      <c r="G54" s="6"/>
      <c r="H54" s="6"/>
      <c r="I54" s="7"/>
      <c r="J54" s="6"/>
      <c r="K54" s="1"/>
    </row>
    <row r="55" s="2" customFormat="1" ht="24" customHeight="1" spans="1:11">
      <c r="A55" s="1"/>
      <c r="B55" s="1"/>
      <c r="C55" s="4"/>
      <c r="D55" s="4"/>
      <c r="E55" s="5"/>
      <c r="F55" s="5"/>
      <c r="G55" s="6"/>
      <c r="H55" s="6"/>
      <c r="I55" s="7"/>
      <c r="J55" s="6"/>
      <c r="K55" s="1"/>
    </row>
    <row r="56" s="2" customFormat="1" ht="24" customHeight="1" spans="1:11">
      <c r="A56" s="1"/>
      <c r="B56" s="1"/>
      <c r="C56" s="4"/>
      <c r="D56" s="4"/>
      <c r="E56" s="5"/>
      <c r="F56" s="5"/>
      <c r="G56" s="6"/>
      <c r="H56" s="6"/>
      <c r="I56" s="7"/>
      <c r="J56" s="6"/>
      <c r="K56" s="1"/>
    </row>
    <row r="57" s="2" customFormat="1" ht="24" customHeight="1" spans="1:11">
      <c r="A57" s="1"/>
      <c r="B57" s="1"/>
      <c r="C57" s="4"/>
      <c r="D57" s="4"/>
      <c r="E57" s="5"/>
      <c r="F57" s="5"/>
      <c r="G57" s="6"/>
      <c r="H57" s="6"/>
      <c r="I57" s="7"/>
      <c r="J57" s="6"/>
      <c r="K57" s="1"/>
    </row>
    <row r="58" s="2" customFormat="1" ht="24" customHeight="1" spans="1:11">
      <c r="A58" s="1"/>
      <c r="B58" s="1"/>
      <c r="C58" s="4"/>
      <c r="D58" s="4"/>
      <c r="E58" s="5"/>
      <c r="F58" s="5"/>
      <c r="G58" s="6"/>
      <c r="H58" s="6"/>
      <c r="I58" s="7"/>
      <c r="J58" s="6"/>
      <c r="K58" s="1"/>
    </row>
    <row r="59" s="2" customFormat="1" ht="24" customHeight="1" spans="1:11">
      <c r="A59" s="1"/>
      <c r="B59" s="1"/>
      <c r="C59" s="4"/>
      <c r="D59" s="4"/>
      <c r="E59" s="5"/>
      <c r="F59" s="5"/>
      <c r="G59" s="6"/>
      <c r="H59" s="6"/>
      <c r="I59" s="7"/>
      <c r="J59" s="6"/>
      <c r="K59" s="1"/>
    </row>
    <row r="60" s="2" customFormat="1" ht="24" customHeight="1" spans="1:11">
      <c r="A60" s="1"/>
      <c r="B60" s="1"/>
      <c r="C60" s="4"/>
      <c r="D60" s="4"/>
      <c r="E60" s="5"/>
      <c r="F60" s="5"/>
      <c r="G60" s="6"/>
      <c r="H60" s="6"/>
      <c r="I60" s="7"/>
      <c r="J60" s="6"/>
      <c r="K60" s="1"/>
    </row>
    <row r="61" s="2" customFormat="1" ht="24" customHeight="1" spans="1:11">
      <c r="A61" s="1"/>
      <c r="B61" s="1"/>
      <c r="C61" s="4"/>
      <c r="D61" s="4"/>
      <c r="E61" s="5"/>
      <c r="F61" s="5"/>
      <c r="G61" s="6"/>
      <c r="H61" s="6"/>
      <c r="I61" s="7"/>
      <c r="J61" s="6"/>
      <c r="K61" s="1"/>
    </row>
    <row r="62" s="2" customFormat="1" ht="24" customHeight="1" spans="1:11">
      <c r="A62" s="1"/>
      <c r="B62" s="1"/>
      <c r="C62" s="4"/>
      <c r="D62" s="4"/>
      <c r="E62" s="5"/>
      <c r="F62" s="5"/>
      <c r="G62" s="6"/>
      <c r="H62" s="6"/>
      <c r="I62" s="7"/>
      <c r="J62" s="6"/>
      <c r="K62" s="1"/>
    </row>
    <row r="63" s="2" customFormat="1" ht="24" customHeight="1" spans="1:11">
      <c r="A63" s="1"/>
      <c r="B63" s="1"/>
      <c r="C63" s="4"/>
      <c r="D63" s="4"/>
      <c r="E63" s="5"/>
      <c r="F63" s="5"/>
      <c r="G63" s="6"/>
      <c r="H63" s="6"/>
      <c r="I63" s="7"/>
      <c r="J63" s="6"/>
      <c r="K63" s="1"/>
    </row>
    <row r="64" s="2" customFormat="1" ht="24" customHeight="1" spans="1:11">
      <c r="A64" s="1"/>
      <c r="B64" s="1"/>
      <c r="C64" s="4"/>
      <c r="D64" s="4"/>
      <c r="E64" s="5"/>
      <c r="F64" s="5"/>
      <c r="G64" s="6"/>
      <c r="H64" s="6"/>
      <c r="I64" s="7"/>
      <c r="J64" s="6"/>
      <c r="K64" s="1"/>
    </row>
    <row r="65" s="2" customFormat="1" ht="24" customHeight="1" spans="1:11">
      <c r="A65" s="1"/>
      <c r="B65" s="1"/>
      <c r="C65" s="4"/>
      <c r="D65" s="4"/>
      <c r="E65" s="5"/>
      <c r="F65" s="5"/>
      <c r="G65" s="6"/>
      <c r="H65" s="6"/>
      <c r="I65" s="7"/>
      <c r="J65" s="6"/>
      <c r="K65" s="1"/>
    </row>
    <row r="66" s="2" customFormat="1" ht="24" customHeight="1" spans="1:11">
      <c r="A66" s="1"/>
      <c r="B66" s="1"/>
      <c r="C66" s="4"/>
      <c r="D66" s="4"/>
      <c r="E66" s="5"/>
      <c r="F66" s="5"/>
      <c r="G66" s="6"/>
      <c r="H66" s="6"/>
      <c r="I66" s="7"/>
      <c r="J66" s="6"/>
      <c r="K66" s="1"/>
    </row>
    <row r="67" s="2" customFormat="1" ht="24" customHeight="1" spans="1:11">
      <c r="A67" s="1"/>
      <c r="B67" s="1"/>
      <c r="C67" s="4"/>
      <c r="D67" s="4"/>
      <c r="E67" s="5"/>
      <c r="F67" s="5"/>
      <c r="G67" s="6"/>
      <c r="H67" s="6"/>
      <c r="I67" s="7"/>
      <c r="J67" s="6"/>
      <c r="K67" s="1"/>
    </row>
    <row r="68" s="2" customFormat="1" ht="24" customHeight="1" spans="1:11">
      <c r="A68" s="1"/>
      <c r="B68" s="1"/>
      <c r="C68" s="4"/>
      <c r="D68" s="4"/>
      <c r="E68" s="5"/>
      <c r="F68" s="5"/>
      <c r="G68" s="6"/>
      <c r="H68" s="6"/>
      <c r="I68" s="7"/>
      <c r="J68" s="6"/>
      <c r="K68" s="1"/>
    </row>
    <row r="69" s="2" customFormat="1" ht="24" customHeight="1" spans="1:11">
      <c r="A69" s="1"/>
      <c r="B69" s="1"/>
      <c r="C69" s="4"/>
      <c r="D69" s="4"/>
      <c r="E69" s="5"/>
      <c r="F69" s="5"/>
      <c r="G69" s="6"/>
      <c r="H69" s="6"/>
      <c r="I69" s="7"/>
      <c r="J69" s="6"/>
      <c r="K69" s="1"/>
    </row>
    <row r="70" s="2" customFormat="1" ht="24" customHeight="1" spans="1:11">
      <c r="A70" s="1"/>
      <c r="B70" s="1"/>
      <c r="C70" s="4"/>
      <c r="D70" s="4"/>
      <c r="E70" s="5"/>
      <c r="F70" s="5"/>
      <c r="G70" s="6"/>
      <c r="H70" s="6"/>
      <c r="I70" s="7"/>
      <c r="J70" s="6"/>
      <c r="K70" s="1"/>
    </row>
    <row r="71" s="2" customFormat="1" ht="24" customHeight="1" spans="1:11">
      <c r="A71" s="1"/>
      <c r="B71" s="1"/>
      <c r="C71" s="4"/>
      <c r="D71" s="4"/>
      <c r="E71" s="5"/>
      <c r="F71" s="5"/>
      <c r="G71" s="6"/>
      <c r="H71" s="6"/>
      <c r="I71" s="7"/>
      <c r="J71" s="6"/>
      <c r="K71" s="1"/>
    </row>
    <row r="72" s="2" customFormat="1" ht="24" customHeight="1" spans="1:11">
      <c r="A72" s="1"/>
      <c r="B72" s="1"/>
      <c r="C72" s="4"/>
      <c r="D72" s="4"/>
      <c r="E72" s="5"/>
      <c r="F72" s="5"/>
      <c r="G72" s="6"/>
      <c r="H72" s="6"/>
      <c r="I72" s="7"/>
      <c r="J72" s="6"/>
      <c r="K72" s="1"/>
    </row>
    <row r="73" s="2" customFormat="1" ht="24" customHeight="1" spans="1:11">
      <c r="A73" s="1"/>
      <c r="B73" s="1"/>
      <c r="C73" s="4"/>
      <c r="D73" s="4"/>
      <c r="E73" s="5"/>
      <c r="F73" s="5"/>
      <c r="G73" s="6"/>
      <c r="H73" s="6"/>
      <c r="I73" s="7"/>
      <c r="J73" s="6"/>
      <c r="K73" s="1"/>
    </row>
    <row r="74" s="3" customFormat="1" ht="24" customHeight="1" spans="1:11">
      <c r="A74" s="1"/>
      <c r="B74" s="1"/>
      <c r="C74" s="4"/>
      <c r="D74" s="4"/>
      <c r="E74" s="5"/>
      <c r="F74" s="5"/>
      <c r="G74" s="6"/>
      <c r="H74" s="6"/>
      <c r="I74" s="7"/>
      <c r="J74" s="6"/>
      <c r="K74" s="1"/>
    </row>
    <row r="75" ht="26" customHeight="1"/>
    <row r="76" ht="26" customHeight="1"/>
  </sheetData>
  <mergeCells count="22">
    <mergeCell ref="A1:K1"/>
    <mergeCell ref="E2:G2"/>
    <mergeCell ref="H2:I2"/>
    <mergeCell ref="J2:K2"/>
    <mergeCell ref="E3:G3"/>
    <mergeCell ref="H3:I3"/>
    <mergeCell ref="J3:K3"/>
    <mergeCell ref="A5:K5"/>
    <mergeCell ref="A42:H42"/>
    <mergeCell ref="A43:K43"/>
    <mergeCell ref="A44:K44"/>
    <mergeCell ref="B45:K45"/>
    <mergeCell ref="B6:B16"/>
    <mergeCell ref="B17:B22"/>
    <mergeCell ref="B23:B31"/>
    <mergeCell ref="B32:B34"/>
    <mergeCell ref="B35:B38"/>
    <mergeCell ref="B39:B41"/>
    <mergeCell ref="C17:C19"/>
    <mergeCell ref="C25:C26"/>
    <mergeCell ref="C28:C30"/>
    <mergeCell ref="A2:C3"/>
  </mergeCells>
  <pageMargins left="0.0784722222222222" right="0.0784722222222222" top="0.511805555555556" bottom="0.432638888888889" header="0.5" footer="0.708333333333333"/>
  <pageSetup paperSize="9" scale="58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APPLE</dc:creator>
  <cp:lastModifiedBy>许楠</cp:lastModifiedBy>
  <dcterms:created xsi:type="dcterms:W3CDTF">2019-12-05T03:32:00Z</dcterms:created>
  <dcterms:modified xsi:type="dcterms:W3CDTF">2025-09-09T01:24:18Z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85D5EF0BB5694F42A9BC8E2F3046E8BD_13</vt:lpwstr>
  </property>
</Properties>
</file>